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840" windowHeight="13740" activeTab="1"/>
  </bookViews>
  <sheets>
    <sheet name="DB Growth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4" i="1"/>
  <c r="C32" s="1"/>
  <c r="C23"/>
  <c r="C29"/>
  <c r="C46"/>
  <c r="C41"/>
  <c r="C36"/>
  <c r="C44"/>
  <c r="C39"/>
  <c r="C34"/>
  <c r="C7"/>
  <c r="C10" s="1"/>
  <c r="C11" s="1"/>
  <c r="C14" s="1"/>
  <c r="C37" l="1"/>
  <c r="C31"/>
  <c r="C42" s="1"/>
  <c r="C13"/>
  <c r="C47" s="1"/>
  <c r="C49" l="1"/>
  <c r="C50" s="1"/>
</calcChain>
</file>

<file path=xl/sharedStrings.xml><?xml version="1.0" encoding="utf-8"?>
<sst xmlns="http://schemas.openxmlformats.org/spreadsheetml/2006/main" count="37" uniqueCount="34">
  <si>
    <t>Servers</t>
  </si>
  <si>
    <t>Timespans \ day \ server</t>
  </si>
  <si>
    <t>Usage entries \ timespan</t>
  </si>
  <si>
    <t>Usage Entry growth \ server \ day</t>
  </si>
  <si>
    <t>Total Usage Entry growth \ day</t>
  </si>
  <si>
    <t>Timespan Length (minutes)</t>
  </si>
  <si>
    <t>Percentage of timespans containing data</t>
  </si>
  <si>
    <t>Usage Table Size growth \ month</t>
  </si>
  <si>
    <t>Usage Table</t>
  </si>
  <si>
    <t>Resource Tables</t>
  </si>
  <si>
    <t>Resource table size after initial period</t>
  </si>
  <si>
    <t>Resource table growth \ month ongoing</t>
  </si>
  <si>
    <t>Unique resources \ day \ server (Initial Period)</t>
  </si>
  <si>
    <t>Unique resources \ day \ server (Ongoing)</t>
  </si>
  <si>
    <t>Database Size Growth</t>
  </si>
  <si>
    <t>Overhead (indexes, waste, etc.)</t>
  </si>
  <si>
    <t>Resource Table size \ record (bytes)*</t>
  </si>
  <si>
    <t>* This is a very much worst case scenario, as it presumes that the name table contains exclusively unique names, and that there are no savings found through name reuse.  Practically, a significant number of resources will reuse their names across servers, leading to significant space savings</t>
  </si>
  <si>
    <t>Months passed initial period</t>
  </si>
  <si>
    <t>Total Resource Table Size (Gb)</t>
  </si>
  <si>
    <t>Usage Table size \ record (bytes)</t>
  </si>
  <si>
    <t>Total effective row size (bytes)</t>
  </si>
  <si>
    <t>Total Usage Table Size (Gb)</t>
  </si>
  <si>
    <t>Total "Audits" captured</t>
  </si>
  <si>
    <t>Time Span Table Size \ record (bytes)</t>
  </si>
  <si>
    <t>Overhead (Indexes, waste, etc.)</t>
  </si>
  <si>
    <t>Total time span table size (Gb)</t>
  </si>
  <si>
    <t>Timespan table size growth \ month</t>
  </si>
  <si>
    <t>Total DB Size**</t>
  </si>
  <si>
    <t>**The database has other tables than those examined here, but their growth is significantly less than that of the audit tables, and so should not pose significant growth risk.</t>
  </si>
  <si>
    <t>Approx. growth / million audits (Gb)</t>
  </si>
  <si>
    <t>Total months</t>
  </si>
  <si>
    <t>Initial period length (months)</t>
  </si>
  <si>
    <t>Total Resources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</si>
</sst>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0" fillId="0" borderId="0" xfId="2" applyNumberFormat="1" applyFont="1"/>
    <xf numFmtId="43" fontId="0" fillId="0" borderId="0" xfId="0" applyNumberFormat="1"/>
    <xf numFmtId="9" fontId="0" fillId="0" borderId="0" xfId="0" applyNumberFormat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3"/>
  <sheetViews>
    <sheetView workbookViewId="0">
      <selection activeCell="D14" sqref="D14"/>
    </sheetView>
  </sheetViews>
  <sheetFormatPr defaultRowHeight="15"/>
  <cols>
    <col min="1" max="1" width="5.42578125" customWidth="1"/>
    <col min="2" max="2" width="62" customWidth="1"/>
    <col min="3" max="3" width="26" customWidth="1"/>
    <col min="4" max="4" width="19.5703125" customWidth="1"/>
  </cols>
  <sheetData>
    <row r="2" spans="1:3">
      <c r="B2" t="s">
        <v>0</v>
      </c>
      <c r="C2">
        <v>1000</v>
      </c>
    </row>
    <row r="4" spans="1:3">
      <c r="A4" s="2" t="s">
        <v>8</v>
      </c>
    </row>
    <row r="5" spans="1:3">
      <c r="B5" s="8" t="s">
        <v>5</v>
      </c>
      <c r="C5">
        <v>5</v>
      </c>
    </row>
    <row r="6" spans="1:3">
      <c r="B6" s="8" t="s">
        <v>6</v>
      </c>
      <c r="C6" s="7">
        <v>0.4</v>
      </c>
    </row>
    <row r="7" spans="1:3">
      <c r="B7" t="s">
        <v>1</v>
      </c>
      <c r="C7">
        <f>ROUNDUP(1440 / C5 * C6, 0)</f>
        <v>116</v>
      </c>
    </row>
    <row r="8" spans="1:3">
      <c r="B8" s="8" t="s">
        <v>2</v>
      </c>
      <c r="C8">
        <v>4</v>
      </c>
    </row>
    <row r="10" spans="1:3">
      <c r="B10" t="s">
        <v>3</v>
      </c>
      <c r="C10">
        <f xml:space="preserve"> C7*C8</f>
        <v>464</v>
      </c>
    </row>
    <row r="11" spans="1:3">
      <c r="B11" t="s">
        <v>4</v>
      </c>
      <c r="C11">
        <f>C10*C2</f>
        <v>464000</v>
      </c>
    </row>
    <row r="13" spans="1:3">
      <c r="B13" t="s">
        <v>27</v>
      </c>
      <c r="C13" s="1">
        <f>C2*C7*30</f>
        <v>3480000</v>
      </c>
    </row>
    <row r="14" spans="1:3">
      <c r="B14" t="s">
        <v>7</v>
      </c>
      <c r="C14" s="1">
        <f>C11*30</f>
        <v>13920000</v>
      </c>
    </row>
    <row r="16" spans="1:3">
      <c r="A16" s="2" t="s">
        <v>9</v>
      </c>
    </row>
    <row r="18" spans="1:3">
      <c r="B18" s="8" t="s">
        <v>12</v>
      </c>
      <c r="C18">
        <v>500</v>
      </c>
    </row>
    <row r="19" spans="1:3">
      <c r="B19" s="8" t="s">
        <v>13</v>
      </c>
      <c r="C19">
        <v>25</v>
      </c>
    </row>
    <row r="21" spans="1:3">
      <c r="B21" s="8" t="s">
        <v>32</v>
      </c>
      <c r="C21">
        <v>3</v>
      </c>
    </row>
    <row r="23" spans="1:3">
      <c r="B23" t="s">
        <v>10</v>
      </c>
      <c r="C23" s="1">
        <f>C18*C21*30*C2</f>
        <v>45000000</v>
      </c>
    </row>
    <row r="24" spans="1:3">
      <c r="B24" t="s">
        <v>11</v>
      </c>
      <c r="C24" s="1">
        <f>C19*30*C21*C2</f>
        <v>2250000</v>
      </c>
    </row>
    <row r="26" spans="1:3">
      <c r="A26" s="2" t="s">
        <v>14</v>
      </c>
    </row>
    <row r="27" spans="1:3">
      <c r="A27" s="2"/>
    </row>
    <row r="28" spans="1:3">
      <c r="A28" s="2"/>
      <c r="B28" s="8" t="s">
        <v>18</v>
      </c>
      <c r="C28">
        <v>12</v>
      </c>
    </row>
    <row r="29" spans="1:3">
      <c r="A29" s="2"/>
      <c r="B29" t="s">
        <v>31</v>
      </c>
      <c r="C29">
        <f>C28+C21</f>
        <v>15</v>
      </c>
    </row>
    <row r="30" spans="1:3">
      <c r="A30" s="2"/>
    </row>
    <row r="31" spans="1:3">
      <c r="A31" s="2"/>
      <c r="B31" t="s">
        <v>23</v>
      </c>
      <c r="C31" s="6">
        <f>C29*C14</f>
        <v>208800000</v>
      </c>
    </row>
    <row r="32" spans="1:3">
      <c r="A32" s="2"/>
      <c r="B32" t="s">
        <v>33</v>
      </c>
      <c r="C32" s="6">
        <f>C23+C24*C28</f>
        <v>72000000</v>
      </c>
    </row>
    <row r="34" spans="2:3">
      <c r="B34" t="s">
        <v>16</v>
      </c>
      <c r="C34">
        <f>((12 * 2) + 64)  + (64 * 3 + 32 + 32)</f>
        <v>344</v>
      </c>
    </row>
    <row r="35" spans="2:3">
      <c r="B35" s="8" t="s">
        <v>15</v>
      </c>
      <c r="C35" s="4">
        <v>1</v>
      </c>
    </row>
    <row r="36" spans="2:3">
      <c r="B36" t="s">
        <v>21</v>
      </c>
      <c r="C36" s="5">
        <f>C34+C34*C35</f>
        <v>688</v>
      </c>
    </row>
    <row r="37" spans="2:3">
      <c r="B37" t="s">
        <v>19</v>
      </c>
      <c r="C37" s="6">
        <f>(C23*C36 + C24*C28*C36) / (1024 * 1024 * 1024)</f>
        <v>46.133995056152344</v>
      </c>
    </row>
    <row r="39" spans="2:3">
      <c r="B39" t="s">
        <v>20</v>
      </c>
      <c r="C39">
        <f>(64*3) + (32*2) + 8</f>
        <v>264</v>
      </c>
    </row>
    <row r="40" spans="2:3">
      <c r="B40" s="8" t="s">
        <v>15</v>
      </c>
      <c r="C40" s="4">
        <v>1</v>
      </c>
    </row>
    <row r="41" spans="2:3">
      <c r="B41" t="s">
        <v>21</v>
      </c>
      <c r="C41">
        <f>C39+C39*C40</f>
        <v>528</v>
      </c>
    </row>
    <row r="42" spans="2:3">
      <c r="B42" t="s">
        <v>22</v>
      </c>
      <c r="C42" s="6">
        <f>(C31*C41) / (1024*1024*1024)</f>
        <v>102.67496109008789</v>
      </c>
    </row>
    <row r="43" spans="2:3">
      <c r="C43" s="6"/>
    </row>
    <row r="44" spans="2:3">
      <c r="B44" t="s">
        <v>24</v>
      </c>
      <c r="C44" s="6">
        <f xml:space="preserve"> 64 * 3</f>
        <v>192</v>
      </c>
    </row>
    <row r="45" spans="2:3">
      <c r="B45" s="8" t="s">
        <v>25</v>
      </c>
      <c r="C45" s="4">
        <v>1.5</v>
      </c>
    </row>
    <row r="46" spans="2:3">
      <c r="B46" t="s">
        <v>21</v>
      </c>
      <c r="C46" s="6">
        <f>C44+C44*C45</f>
        <v>480</v>
      </c>
    </row>
    <row r="47" spans="2:3">
      <c r="B47" t="s">
        <v>26</v>
      </c>
      <c r="C47" s="6">
        <f>(C13*C29*C46) / (1024*1024*1024)</f>
        <v>23.33521842956543</v>
      </c>
    </row>
    <row r="48" spans="2:3">
      <c r="C48" s="6"/>
    </row>
    <row r="49" spans="2:3">
      <c r="B49" t="s">
        <v>28</v>
      </c>
      <c r="C49" s="6">
        <f>C47+C42+C37</f>
        <v>172.14417457580566</v>
      </c>
    </row>
    <row r="50" spans="2:3">
      <c r="B50" t="s">
        <v>30</v>
      </c>
      <c r="C50" s="6">
        <f>C49/C31*1000000</f>
        <v>0.82444528053546784</v>
      </c>
    </row>
    <row r="52" spans="2:3" ht="75">
      <c r="B52" s="3" t="s">
        <v>17</v>
      </c>
    </row>
    <row r="53" spans="2:3" ht="45">
      <c r="B53" s="3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 Growth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Frosstoise</dc:creator>
  <cp:lastModifiedBy>Sudha Iyer</cp:lastModifiedBy>
  <dcterms:created xsi:type="dcterms:W3CDTF">2011-01-12T18:42:14Z</dcterms:created>
  <dcterms:modified xsi:type="dcterms:W3CDTF">2011-08-11T21:34:49Z</dcterms:modified>
</cp:coreProperties>
</file>